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Arkusz1!$A$1:$O$52</definedName>
  </definedNames>
  <calcPr calcId="124519"/>
</workbook>
</file>

<file path=xl/calcChain.xml><?xml version="1.0" encoding="utf-8"?>
<calcChain xmlns="http://schemas.openxmlformats.org/spreadsheetml/2006/main">
  <c r="M21" i="1"/>
  <c r="M42"/>
  <c r="L42"/>
  <c r="K45"/>
  <c r="H45"/>
  <c r="E45"/>
  <c r="E40"/>
  <c r="L21"/>
  <c r="L6"/>
  <c r="L9"/>
  <c r="M16"/>
  <c r="M17" s="1"/>
  <c r="K29"/>
  <c r="H29"/>
  <c r="E29"/>
  <c r="H40"/>
  <c r="M40" s="1"/>
  <c r="K40"/>
  <c r="M39"/>
  <c r="L39"/>
  <c r="M26"/>
  <c r="L26"/>
  <c r="E46"/>
  <c r="M43"/>
  <c r="M44"/>
  <c r="L43"/>
  <c r="L44"/>
  <c r="M35"/>
  <c r="M36"/>
  <c r="M37"/>
  <c r="M38"/>
  <c r="M34"/>
  <c r="L35"/>
  <c r="L36"/>
  <c r="L37"/>
  <c r="L38"/>
  <c r="L34"/>
  <c r="K17"/>
  <c r="H17"/>
  <c r="K22"/>
  <c r="K30" s="1"/>
  <c r="H22"/>
  <c r="H30" s="1"/>
  <c r="E22"/>
  <c r="M25"/>
  <c r="M27"/>
  <c r="M28"/>
  <c r="M24"/>
  <c r="L25"/>
  <c r="L27"/>
  <c r="L28"/>
  <c r="L24"/>
  <c r="M45" l="1"/>
  <c r="H46"/>
  <c r="M46" s="1"/>
  <c r="M29"/>
  <c r="K46"/>
  <c r="M22"/>
  <c r="E17"/>
  <c r="E30" s="1"/>
  <c r="M30" l="1"/>
  <c r="M7"/>
  <c r="M8"/>
  <c r="M9"/>
  <c r="M52" s="1"/>
  <c r="M6"/>
  <c r="K10"/>
  <c r="K11" s="1"/>
  <c r="K47" s="1"/>
  <c r="H10"/>
  <c r="H11" s="1"/>
  <c r="H47" s="1"/>
  <c r="E10"/>
  <c r="E11" s="1"/>
  <c r="E47" s="1"/>
  <c r="M10" l="1"/>
  <c r="M11" s="1"/>
  <c r="M47"/>
</calcChain>
</file>

<file path=xl/sharedStrings.xml><?xml version="1.0" encoding="utf-8"?>
<sst xmlns="http://schemas.openxmlformats.org/spreadsheetml/2006/main" count="173" uniqueCount="78">
  <si>
    <t>Lata</t>
  </si>
  <si>
    <t>Nazwa wskaźnika</t>
  </si>
  <si>
    <t>Wartość z jednostką miary</t>
  </si>
  <si>
    <t>% realizacji wskaźnika narastajaco</t>
  </si>
  <si>
    <t>Planowane wsparcie (zł)</t>
  </si>
  <si>
    <t xml:space="preserve">2016 - 2018 </t>
  </si>
  <si>
    <t>2019 - 2021</t>
  </si>
  <si>
    <t>2022 - 2023</t>
  </si>
  <si>
    <t>Razem 2016 - 2023</t>
  </si>
  <si>
    <t>Razem wartość wskaźników</t>
  </si>
  <si>
    <t>Razem planowane wsparcie (zł)</t>
  </si>
  <si>
    <t>Program</t>
  </si>
  <si>
    <t>Poddziałanie / zakres Programu</t>
  </si>
  <si>
    <t>PROW/RPO</t>
  </si>
  <si>
    <t>Razem cel szczegółowy 1</t>
  </si>
  <si>
    <t>Razem cel szczegółowy 2</t>
  </si>
  <si>
    <t>Razem LSR</t>
  </si>
  <si>
    <t>Cel ogólny nr 1. Rozwój przedsiebiorczości poprzez wspieranie istniejacych oraz nowych inicjatyw gospodarczych</t>
  </si>
  <si>
    <t>Cel szczegółowy 1. Podejmowanie i rozwój działalności gospodarczej na obszarze objętym LSR</t>
  </si>
  <si>
    <t>liczba operacji polegajacych na rozwoju istniejacego przedsiębiorstwa</t>
  </si>
  <si>
    <t>liczba operacji polegajacych na utworzeniu nowego przedsiębiorstwa</t>
  </si>
  <si>
    <t>liczba spotkań informacyjno - konsultacyjnych LGD z mieszkańcami</t>
  </si>
  <si>
    <t>Cel ogólny nr 2. Rozwój turystyki na obszarze LSR</t>
  </si>
  <si>
    <t>Razem cel ogólny 1</t>
  </si>
  <si>
    <t>Cel szczegółowy 1. Poprawa infrastruktury turystycznej i okołoturystycznej oraz zachowanie dziedzictwa lokalnego</t>
  </si>
  <si>
    <t>Razem cel szczegółowy 3</t>
  </si>
  <si>
    <t>Razem cel ogólny 2</t>
  </si>
  <si>
    <t>Razem cel ogólny 3</t>
  </si>
  <si>
    <t>liczba zabytków poddanych pracom konserwatorskim lub restauratorskim w wyniku wsparcia otrzymanego w ramach realizacji LSR</t>
  </si>
  <si>
    <t>Cel szczegółowy 2. Promocja walorów turystycznych i dziedzictwa kulturowego obszaru LGD</t>
  </si>
  <si>
    <t>liczba wydanych publikacji</t>
  </si>
  <si>
    <t>liczba wydarzeń promocyjnych</t>
  </si>
  <si>
    <t>Cel szczegółowy 3. Zintegrowanie oferty turystycznej - budowa marki obszaru LGD</t>
  </si>
  <si>
    <t>Cel ogólny nr 3. Tworzenie i rozwój partnerstw lokalnych</t>
  </si>
  <si>
    <t>liczba partnerskich wydarzeń</t>
  </si>
  <si>
    <t>liczba warsztaów pracy twórczej, pokazów lokalnych rękodzielników i artystów</t>
  </si>
  <si>
    <t>liczba wyjazdów studyjnych</t>
  </si>
  <si>
    <t>liczba operacji polegajacych na zakupie strojów regionalnych, instrumentów muzycznych służących zachowaniu dziedzictwa lokalnego</t>
  </si>
  <si>
    <t>liczba wyjazdów studyjnych służących wdrażaniu dobrych praktyk</t>
  </si>
  <si>
    <t>Plan działania</t>
  </si>
  <si>
    <t>PROW</t>
  </si>
  <si>
    <t>KONKURS</t>
  </si>
  <si>
    <t>AKTYWIZACJA</t>
  </si>
  <si>
    <t>liczba kampanii</t>
  </si>
  <si>
    <t>Cel szczegółowy 1. Integracja i aktywizacja społeczna mieszkańców wzmacniająca lokalną tożsamość</t>
  </si>
  <si>
    <t>Cel szczegółowy 2. Rozwój oferty spędzania czasu wolnego</t>
  </si>
  <si>
    <t>Razem cel szczegółowy2</t>
  </si>
  <si>
    <t>liczba wydarzeń</t>
  </si>
  <si>
    <t>KONKURS GRANTOWY</t>
  </si>
  <si>
    <t>PROJEKT WSPÓŁPRACY</t>
  </si>
  <si>
    <t>liczba artykułów prasowych i materiałów promocyjnych</t>
  </si>
  <si>
    <t>liczba utworzonych narzędzi informatycznych</t>
  </si>
  <si>
    <t>liczba powstałych szlaków o funkcji turystyczno - rekreacyjno - kulturalnej</t>
  </si>
  <si>
    <t>WDRAŻANIE LSR</t>
  </si>
  <si>
    <t>Liczba punktów informacyjno-konsultacyjnych na lokalnych wydarzeniach kulturalnych</t>
  </si>
  <si>
    <t>liczba zrealizowanych projektów współpracy</t>
  </si>
  <si>
    <t xml:space="preserve">liczba centrów przetwórstwa lokalnego </t>
  </si>
  <si>
    <t>Załącznik nr 3 do LSR.</t>
  </si>
  <si>
    <t>Przedsięwzięcie 1.1.1. Wspieranie inicjatyw gospodarczych w istniejacych mikro i małych przedsiębiorstwach</t>
  </si>
  <si>
    <t>Przedsięwzięcie 1.1.2. Wspieranie inicjatyw gospodarczych wykorzystujacych produkty lokalne w rozwoju sektora żywnościowego</t>
  </si>
  <si>
    <t>Przedsięwzięcie 1.1.3. Wsparcie dla osób rozpoczynających działalność gospodarczą</t>
  </si>
  <si>
    <t>Przedsięwzięcie 1.1.4. Podniesienie wiedzy i kompetencji w sektorze małych i średnich przedsiębiorstw</t>
  </si>
  <si>
    <t>Przedsięwzięcie 2.1.1. Renowacja i modernizacja dziedzictwa historycznego na obszarze LGD</t>
  </si>
  <si>
    <t>Przedsięwzięcie 2.2.1. Działania w zakresie promocji walorów turystyczno - kulturowych</t>
  </si>
  <si>
    <t>Przedsięwzięcie 2.2.2. Działania promujace obszar LGD</t>
  </si>
  <si>
    <t>Przedsięwzięcie 2.3.1. Stworzenie systemu identyfikacji wizualnej marki obszaru LGD</t>
  </si>
  <si>
    <t>Przedsięwzięcie 2.3.3. Wspieranie inicjatyw wykorzystujacych narzedzia  informatyczne w kreowaniu wizerunku obszaru</t>
  </si>
  <si>
    <t>Przedsięwzięcie 3.1.1. Organizacja wydarzeń integrujących lokalne społeczności</t>
  </si>
  <si>
    <t>Przedsięwzięcie 3.1.2. Podejmowanie inicjatyw na rzecz rozwoju III sektora</t>
  </si>
  <si>
    <t>Przedsięwzięcie 2.3.2. Tworzenie sieci usług turystycznych - pakietowanie usług turystycznych</t>
  </si>
  <si>
    <t>liczba spakietowanych ofert/ utworzonych sieci w zakresie usług turystycznych, które otrzymały wsparcie w ramach realizacji LSR</t>
  </si>
  <si>
    <t>Razem planowane wsparcie na przedsięwzięcia dedykowane tworzeniu i utrzymaniu miejsc pracy w ramach poddziałania  Realizacja LSR PROW</t>
  </si>
  <si>
    <t>% budżetu poddziałania Realizacja LSR</t>
  </si>
  <si>
    <t>liczba nowych lub zmodernizowanych  obiektów  infrastruktury rekreacyjnej, sportowej i kulturalnej</t>
  </si>
  <si>
    <t>Przedsięwzięcie 2.1.2. Tworzenie, oznakowanie i promocja szlaków turystycznych</t>
  </si>
  <si>
    <t xml:space="preserve">Liczba szkoleń dla grantobiorców </t>
  </si>
  <si>
    <t>Przedsięwzięcie 3.2.1. Rozwój infrastruktury rekreacyjnej, sportowej i kulturalnej</t>
  </si>
  <si>
    <t>Przedsięwzięcie 3.2.2. Rozwój infrastruktury rekreacyjnej, sportowej i kulturalnej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</si>
</sst>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4"/>
      <name val="Arial Narrow"/>
      <family val="2"/>
      <charset val="238"/>
    </font>
    <font>
      <b/>
      <sz val="11"/>
      <color theme="4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10" fontId="11" fillId="4" borderId="4" xfId="0" applyNumberFormat="1" applyFont="1" applyFill="1" applyBorder="1" applyAlignment="1">
      <alignment horizontal="center" vertical="center" wrapText="1"/>
    </xf>
    <xf numFmtId="10" fontId="11" fillId="4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view="pageLayout" topLeftCell="A38" zoomScale="75" zoomScaleSheetLayoutView="64" zoomScalePageLayoutView="75" workbookViewId="0">
      <selection activeCell="A43" sqref="A43:A44"/>
    </sheetView>
  </sheetViews>
  <sheetFormatPr defaultRowHeight="12"/>
  <cols>
    <col min="1" max="1" width="29.125" style="3" customWidth="1"/>
    <col min="2" max="2" width="28.5" style="3" customWidth="1"/>
    <col min="3" max="3" width="14.75" style="3" customWidth="1"/>
    <col min="4" max="4" width="15.75" style="3" customWidth="1"/>
    <col min="5" max="5" width="15.125" style="3" customWidth="1"/>
    <col min="6" max="6" width="16" style="3" customWidth="1"/>
    <col min="7" max="7" width="15.5" style="3" customWidth="1"/>
    <col min="8" max="8" width="15.875" style="3" customWidth="1"/>
    <col min="9" max="9" width="16.125" style="3" customWidth="1"/>
    <col min="10" max="10" width="16.75" style="3" customWidth="1"/>
    <col min="11" max="11" width="16.375" style="3" customWidth="1"/>
    <col min="12" max="13" width="15.625" style="3" customWidth="1"/>
    <col min="14" max="14" width="16.125" style="3" customWidth="1"/>
    <col min="15" max="15" width="15.375" style="3" customWidth="1"/>
    <col min="16" max="16384" width="9" style="2"/>
  </cols>
  <sheetData>
    <row r="1" spans="1:15" ht="26.25" customHeight="1">
      <c r="A1" s="35" t="s">
        <v>57</v>
      </c>
      <c r="B1" s="35" t="s">
        <v>39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4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1" customFormat="1" ht="28.5" customHeight="1">
      <c r="A3" s="65" t="s">
        <v>17</v>
      </c>
      <c r="B3" s="12" t="s">
        <v>0</v>
      </c>
      <c r="C3" s="62" t="s">
        <v>5</v>
      </c>
      <c r="D3" s="62"/>
      <c r="E3" s="62"/>
      <c r="F3" s="62" t="s">
        <v>6</v>
      </c>
      <c r="G3" s="62"/>
      <c r="H3" s="62"/>
      <c r="I3" s="62" t="s">
        <v>7</v>
      </c>
      <c r="J3" s="62"/>
      <c r="K3" s="62"/>
      <c r="L3" s="62" t="s">
        <v>8</v>
      </c>
      <c r="M3" s="62"/>
      <c r="N3" s="62" t="s">
        <v>11</v>
      </c>
      <c r="O3" s="62" t="s">
        <v>12</v>
      </c>
    </row>
    <row r="4" spans="1:15" s="1" customFormat="1" ht="56.25" customHeight="1">
      <c r="A4" s="65"/>
      <c r="B4" s="13" t="s">
        <v>1</v>
      </c>
      <c r="C4" s="13" t="s">
        <v>2</v>
      </c>
      <c r="D4" s="13" t="s">
        <v>3</v>
      </c>
      <c r="E4" s="13" t="s">
        <v>4</v>
      </c>
      <c r="F4" s="13" t="s">
        <v>2</v>
      </c>
      <c r="G4" s="13" t="s">
        <v>3</v>
      </c>
      <c r="H4" s="13" t="s">
        <v>4</v>
      </c>
      <c r="I4" s="13" t="s">
        <v>2</v>
      </c>
      <c r="J4" s="13" t="s">
        <v>3</v>
      </c>
      <c r="K4" s="13" t="s">
        <v>4</v>
      </c>
      <c r="L4" s="13" t="s">
        <v>9</v>
      </c>
      <c r="M4" s="13" t="s">
        <v>10</v>
      </c>
      <c r="N4" s="62"/>
      <c r="O4" s="62"/>
    </row>
    <row r="5" spans="1:15" ht="16.5">
      <c r="A5" s="66" t="s">
        <v>18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13" t="s">
        <v>40</v>
      </c>
      <c r="O5" s="14"/>
    </row>
    <row r="6" spans="1:15" ht="89.25" customHeight="1">
      <c r="A6" s="49" t="s">
        <v>58</v>
      </c>
      <c r="B6" s="15" t="s">
        <v>19</v>
      </c>
      <c r="C6" s="13">
        <v>8</v>
      </c>
      <c r="D6" s="16">
        <v>0.56999999999999995</v>
      </c>
      <c r="E6" s="17">
        <v>1000000</v>
      </c>
      <c r="F6" s="13">
        <v>6</v>
      </c>
      <c r="G6" s="16">
        <v>1</v>
      </c>
      <c r="H6" s="17">
        <v>514207</v>
      </c>
      <c r="I6" s="12"/>
      <c r="J6" s="12"/>
      <c r="K6" s="12"/>
      <c r="L6" s="13">
        <f>C6+F6</f>
        <v>14</v>
      </c>
      <c r="M6" s="17">
        <f>SUM(E6+H6+K6)</f>
        <v>1514207</v>
      </c>
      <c r="N6" s="13" t="s">
        <v>40</v>
      </c>
      <c r="O6" s="13" t="s">
        <v>41</v>
      </c>
    </row>
    <row r="7" spans="1:15" ht="102" customHeight="1">
      <c r="A7" s="30" t="s">
        <v>59</v>
      </c>
      <c r="B7" s="15" t="s">
        <v>56</v>
      </c>
      <c r="C7" s="43"/>
      <c r="D7" s="44"/>
      <c r="E7" s="45"/>
      <c r="F7" s="39">
        <v>1</v>
      </c>
      <c r="G7" s="16">
        <v>1</v>
      </c>
      <c r="H7" s="57">
        <v>634663</v>
      </c>
      <c r="I7" s="12"/>
      <c r="J7" s="12"/>
      <c r="K7" s="12"/>
      <c r="L7" s="13">
        <v>1</v>
      </c>
      <c r="M7" s="17">
        <f t="shared" ref="M7:M9" si="0">SUM(E7+H7+K7)</f>
        <v>634663</v>
      </c>
      <c r="N7" s="13" t="s">
        <v>40</v>
      </c>
      <c r="O7" s="13" t="s">
        <v>41</v>
      </c>
    </row>
    <row r="8" spans="1:15" ht="56.25" customHeight="1">
      <c r="A8" s="30" t="s">
        <v>60</v>
      </c>
      <c r="B8" s="15" t="s">
        <v>20</v>
      </c>
      <c r="C8" s="13">
        <v>10</v>
      </c>
      <c r="D8" s="16">
        <v>0.5</v>
      </c>
      <c r="E8" s="17">
        <v>1000000</v>
      </c>
      <c r="F8" s="42">
        <v>10</v>
      </c>
      <c r="G8" s="16">
        <v>1</v>
      </c>
      <c r="H8" s="17">
        <v>1000000</v>
      </c>
      <c r="I8" s="12"/>
      <c r="J8" s="12"/>
      <c r="K8" s="12"/>
      <c r="L8" s="13">
        <v>20</v>
      </c>
      <c r="M8" s="17">
        <f t="shared" si="0"/>
        <v>2000000</v>
      </c>
      <c r="N8" s="13" t="s">
        <v>40</v>
      </c>
      <c r="O8" s="13" t="s">
        <v>41</v>
      </c>
    </row>
    <row r="9" spans="1:15" ht="77.25" customHeight="1">
      <c r="A9" s="19" t="s">
        <v>61</v>
      </c>
      <c r="B9" s="25" t="s">
        <v>21</v>
      </c>
      <c r="C9" s="13">
        <v>14</v>
      </c>
      <c r="D9" s="16">
        <v>1</v>
      </c>
      <c r="E9" s="17">
        <v>5100</v>
      </c>
      <c r="F9" s="47"/>
      <c r="G9" s="23"/>
      <c r="H9" s="18"/>
      <c r="I9" s="47"/>
      <c r="J9" s="23"/>
      <c r="K9" s="18"/>
      <c r="L9" s="13">
        <f>C9+F9</f>
        <v>14</v>
      </c>
      <c r="M9" s="17">
        <f t="shared" si="0"/>
        <v>5100</v>
      </c>
      <c r="N9" s="13" t="s">
        <v>40</v>
      </c>
      <c r="O9" s="13" t="s">
        <v>42</v>
      </c>
    </row>
    <row r="10" spans="1:15" ht="16.5">
      <c r="A10" s="63" t="s">
        <v>14</v>
      </c>
      <c r="B10" s="64"/>
      <c r="C10" s="14"/>
      <c r="D10" s="14"/>
      <c r="E10" s="17">
        <f>SUM(E6:E9)</f>
        <v>2005100</v>
      </c>
      <c r="F10" s="14"/>
      <c r="G10" s="14"/>
      <c r="H10" s="17">
        <f>SUM(H6:H9)</f>
        <v>2148870</v>
      </c>
      <c r="I10" s="14"/>
      <c r="J10" s="14"/>
      <c r="K10" s="17">
        <f>SUM(K6:K9)</f>
        <v>0</v>
      </c>
      <c r="L10" s="14"/>
      <c r="M10" s="17">
        <f>SUM(M6:M9)</f>
        <v>4153970</v>
      </c>
      <c r="N10" s="14"/>
      <c r="O10" s="14"/>
    </row>
    <row r="11" spans="1:15" s="9" customFormat="1" ht="19.5" customHeight="1">
      <c r="A11" s="70" t="s">
        <v>23</v>
      </c>
      <c r="B11" s="71"/>
      <c r="C11" s="6"/>
      <c r="D11" s="6"/>
      <c r="E11" s="7">
        <f>E10</f>
        <v>2005100</v>
      </c>
      <c r="F11" s="6"/>
      <c r="G11" s="6"/>
      <c r="H11" s="7">
        <f>H10</f>
        <v>2148870</v>
      </c>
      <c r="I11" s="6"/>
      <c r="J11" s="6"/>
      <c r="K11" s="7">
        <f>K10</f>
        <v>0</v>
      </c>
      <c r="L11" s="6"/>
      <c r="M11" s="7">
        <f>M10</f>
        <v>4153970</v>
      </c>
      <c r="N11" s="6"/>
      <c r="O11" s="6"/>
    </row>
    <row r="12" spans="1:15" s="1" customFormat="1" ht="28.5" customHeight="1">
      <c r="A12" s="65" t="s">
        <v>22</v>
      </c>
      <c r="B12" s="12" t="s">
        <v>0</v>
      </c>
      <c r="C12" s="62" t="s">
        <v>5</v>
      </c>
      <c r="D12" s="62"/>
      <c r="E12" s="62"/>
      <c r="F12" s="62" t="s">
        <v>6</v>
      </c>
      <c r="G12" s="62"/>
      <c r="H12" s="62"/>
      <c r="I12" s="62" t="s">
        <v>7</v>
      </c>
      <c r="J12" s="62"/>
      <c r="K12" s="62"/>
      <c r="L12" s="62" t="s">
        <v>8</v>
      </c>
      <c r="M12" s="62"/>
      <c r="N12" s="62" t="s">
        <v>11</v>
      </c>
      <c r="O12" s="62" t="s">
        <v>12</v>
      </c>
    </row>
    <row r="13" spans="1:15" s="1" customFormat="1" ht="46.5" customHeight="1">
      <c r="A13" s="65"/>
      <c r="B13" s="13" t="s">
        <v>1</v>
      </c>
      <c r="C13" s="13" t="s">
        <v>2</v>
      </c>
      <c r="D13" s="13" t="s">
        <v>3</v>
      </c>
      <c r="E13" s="13" t="s">
        <v>4</v>
      </c>
      <c r="F13" s="13" t="s">
        <v>2</v>
      </c>
      <c r="G13" s="13" t="s">
        <v>3</v>
      </c>
      <c r="H13" s="13" t="s">
        <v>4</v>
      </c>
      <c r="I13" s="13" t="s">
        <v>2</v>
      </c>
      <c r="J13" s="13" t="s">
        <v>3</v>
      </c>
      <c r="K13" s="13" t="s">
        <v>4</v>
      </c>
      <c r="L13" s="13" t="s">
        <v>9</v>
      </c>
      <c r="M13" s="13" t="s">
        <v>10</v>
      </c>
      <c r="N13" s="62"/>
      <c r="O13" s="62"/>
    </row>
    <row r="14" spans="1:15" ht="16.5">
      <c r="A14" s="66" t="s">
        <v>24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13" t="s">
        <v>13</v>
      </c>
      <c r="O14" s="14"/>
    </row>
    <row r="15" spans="1:15" ht="84.75" customHeight="1">
      <c r="A15" s="30" t="s">
        <v>62</v>
      </c>
      <c r="B15" s="22" t="s">
        <v>28</v>
      </c>
      <c r="C15" s="13">
        <v>6</v>
      </c>
      <c r="D15" s="16">
        <v>1</v>
      </c>
      <c r="E15" s="17">
        <v>300000</v>
      </c>
      <c r="F15" s="12"/>
      <c r="G15" s="37"/>
      <c r="H15" s="18"/>
      <c r="I15" s="12"/>
      <c r="J15" s="12"/>
      <c r="K15" s="18"/>
      <c r="L15" s="13">
        <v>6</v>
      </c>
      <c r="M15" s="17">
        <v>300000</v>
      </c>
      <c r="N15" s="13" t="s">
        <v>40</v>
      </c>
      <c r="O15" s="13" t="s">
        <v>48</v>
      </c>
    </row>
    <row r="16" spans="1:15" ht="54.75" customHeight="1">
      <c r="A16" s="46" t="s">
        <v>74</v>
      </c>
      <c r="B16" s="22" t="s">
        <v>55</v>
      </c>
      <c r="C16" s="37"/>
      <c r="D16" s="23"/>
      <c r="E16" s="18"/>
      <c r="F16" s="38">
        <v>1</v>
      </c>
      <c r="G16" s="16">
        <v>1</v>
      </c>
      <c r="H16" s="17">
        <v>162000</v>
      </c>
      <c r="I16" s="12"/>
      <c r="J16" s="12"/>
      <c r="K16" s="18"/>
      <c r="L16" s="13">
        <v>1</v>
      </c>
      <c r="M16" s="17">
        <f>H16</f>
        <v>162000</v>
      </c>
      <c r="N16" s="13" t="s">
        <v>40</v>
      </c>
      <c r="O16" s="13" t="s">
        <v>49</v>
      </c>
    </row>
    <row r="17" spans="1:15" ht="16.5">
      <c r="A17" s="63" t="s">
        <v>14</v>
      </c>
      <c r="B17" s="64"/>
      <c r="C17" s="14"/>
      <c r="D17" s="14"/>
      <c r="E17" s="24">
        <f>SUM(E15:E16)</f>
        <v>300000</v>
      </c>
      <c r="F17" s="12"/>
      <c r="G17" s="12"/>
      <c r="H17" s="21">
        <f>SUM(H15:H16)</f>
        <v>162000</v>
      </c>
      <c r="I17" s="12"/>
      <c r="J17" s="12"/>
      <c r="K17" s="21">
        <f>SUM(K15:K16)</f>
        <v>0</v>
      </c>
      <c r="L17" s="14"/>
      <c r="M17" s="24">
        <f>SUM(M15:M16)</f>
        <v>462000</v>
      </c>
      <c r="N17" s="14"/>
      <c r="O17" s="14"/>
    </row>
    <row r="18" spans="1:15" ht="16.5">
      <c r="A18" s="66" t="s">
        <v>29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13" t="s">
        <v>13</v>
      </c>
      <c r="O18" s="14"/>
    </row>
    <row r="19" spans="1:15" ht="30.75" customHeight="1">
      <c r="A19" s="67" t="s">
        <v>63</v>
      </c>
      <c r="B19" s="22" t="s">
        <v>30</v>
      </c>
      <c r="C19" s="13">
        <v>5</v>
      </c>
      <c r="D19" s="16">
        <v>1</v>
      </c>
      <c r="E19" s="17">
        <v>50000</v>
      </c>
      <c r="F19" s="12"/>
      <c r="G19" s="12"/>
      <c r="H19" s="12"/>
      <c r="I19" s="12"/>
      <c r="J19" s="12"/>
      <c r="K19" s="18"/>
      <c r="L19" s="13">
        <v>5</v>
      </c>
      <c r="M19" s="17">
        <v>50000</v>
      </c>
      <c r="N19" s="13" t="s">
        <v>40</v>
      </c>
      <c r="O19" s="13" t="s">
        <v>48</v>
      </c>
    </row>
    <row r="20" spans="1:15" ht="37.5" customHeight="1">
      <c r="A20" s="69"/>
      <c r="B20" s="22" t="s">
        <v>31</v>
      </c>
      <c r="C20" s="13">
        <v>10</v>
      </c>
      <c r="D20" s="16">
        <v>1</v>
      </c>
      <c r="E20" s="17">
        <v>250000</v>
      </c>
      <c r="F20" s="12"/>
      <c r="G20" s="12"/>
      <c r="H20" s="12"/>
      <c r="I20" s="12"/>
      <c r="J20" s="12"/>
      <c r="K20" s="18"/>
      <c r="L20" s="13">
        <v>10</v>
      </c>
      <c r="M20" s="17">
        <v>250000</v>
      </c>
      <c r="N20" s="13" t="s">
        <v>40</v>
      </c>
      <c r="O20" s="13" t="s">
        <v>48</v>
      </c>
    </row>
    <row r="21" spans="1:15" ht="60.75" customHeight="1">
      <c r="A21" s="31" t="s">
        <v>64</v>
      </c>
      <c r="B21" s="25" t="s">
        <v>50</v>
      </c>
      <c r="C21" s="13">
        <v>15</v>
      </c>
      <c r="D21" s="16">
        <v>0.88</v>
      </c>
      <c r="E21" s="17">
        <v>46800</v>
      </c>
      <c r="F21" s="13">
        <v>1</v>
      </c>
      <c r="G21" s="16">
        <v>0.94</v>
      </c>
      <c r="H21" s="17">
        <v>10000</v>
      </c>
      <c r="I21" s="13">
        <v>1</v>
      </c>
      <c r="J21" s="16">
        <v>1</v>
      </c>
      <c r="K21" s="17">
        <v>10000</v>
      </c>
      <c r="L21" s="13">
        <f>C21+F21+I21</f>
        <v>17</v>
      </c>
      <c r="M21" s="17">
        <f>E21+H21+K21</f>
        <v>66800</v>
      </c>
      <c r="N21" s="13" t="s">
        <v>40</v>
      </c>
      <c r="O21" s="13" t="s">
        <v>42</v>
      </c>
    </row>
    <row r="22" spans="1:15" ht="16.5">
      <c r="A22" s="63" t="s">
        <v>15</v>
      </c>
      <c r="B22" s="64"/>
      <c r="C22" s="14"/>
      <c r="D22" s="14"/>
      <c r="E22" s="17">
        <f>SUM(E19:E21)</f>
        <v>346800</v>
      </c>
      <c r="F22" s="14"/>
      <c r="G22" s="14"/>
      <c r="H22" s="17">
        <f>SUM(H19:H21)</f>
        <v>10000</v>
      </c>
      <c r="I22" s="14"/>
      <c r="J22" s="14"/>
      <c r="K22" s="17">
        <f>SUM(K19:K21)</f>
        <v>10000</v>
      </c>
      <c r="L22" s="14"/>
      <c r="M22" s="17">
        <f>SUM(M19:M21)</f>
        <v>366800</v>
      </c>
      <c r="N22" s="14"/>
      <c r="O22" s="14"/>
    </row>
    <row r="23" spans="1:15" ht="16.5">
      <c r="A23" s="66" t="s">
        <v>32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13" t="s">
        <v>13</v>
      </c>
      <c r="O23" s="14"/>
    </row>
    <row r="24" spans="1:15" ht="38.25" customHeight="1">
      <c r="A24" s="67" t="s">
        <v>65</v>
      </c>
      <c r="B24" s="22" t="s">
        <v>43</v>
      </c>
      <c r="C24" s="13">
        <v>3</v>
      </c>
      <c r="D24" s="16">
        <v>1</v>
      </c>
      <c r="E24" s="17">
        <v>30000</v>
      </c>
      <c r="F24" s="47"/>
      <c r="G24" s="23"/>
      <c r="H24" s="18"/>
      <c r="I24" s="47"/>
      <c r="J24" s="23"/>
      <c r="K24" s="18"/>
      <c r="L24" s="13">
        <f>C24+F24+I24</f>
        <v>3</v>
      </c>
      <c r="M24" s="17">
        <f>E24+H24+K24</f>
        <v>30000</v>
      </c>
      <c r="N24" s="13" t="s">
        <v>40</v>
      </c>
      <c r="O24" s="13" t="s">
        <v>42</v>
      </c>
    </row>
    <row r="25" spans="1:15" ht="21.75" customHeight="1">
      <c r="A25" s="68"/>
      <c r="B25" s="22" t="s">
        <v>47</v>
      </c>
      <c r="C25" s="13">
        <v>1</v>
      </c>
      <c r="D25" s="16">
        <v>0.5</v>
      </c>
      <c r="E25" s="21">
        <v>10000</v>
      </c>
      <c r="F25" s="47"/>
      <c r="G25" s="23"/>
      <c r="H25" s="18"/>
      <c r="I25" s="19">
        <v>1</v>
      </c>
      <c r="J25" s="20">
        <v>1</v>
      </c>
      <c r="K25" s="21">
        <v>15000</v>
      </c>
      <c r="L25" s="13">
        <f t="shared" ref="L25:L28" si="1">C25+F25+I25</f>
        <v>2</v>
      </c>
      <c r="M25" s="17">
        <f t="shared" ref="M25:M28" si="2">E25+H25+K25</f>
        <v>25000</v>
      </c>
      <c r="N25" s="13" t="s">
        <v>40</v>
      </c>
      <c r="O25" s="13" t="s">
        <v>42</v>
      </c>
    </row>
    <row r="26" spans="1:15" ht="48" customHeight="1">
      <c r="A26" s="69"/>
      <c r="B26" s="26" t="s">
        <v>54</v>
      </c>
      <c r="C26" s="13">
        <v>24</v>
      </c>
      <c r="D26" s="16">
        <v>1</v>
      </c>
      <c r="E26" s="21">
        <v>8400</v>
      </c>
      <c r="F26" s="47"/>
      <c r="G26" s="23"/>
      <c r="H26" s="18"/>
      <c r="I26" s="47"/>
      <c r="J26" s="23"/>
      <c r="K26" s="18"/>
      <c r="L26" s="13">
        <f>C26+F26+I26</f>
        <v>24</v>
      </c>
      <c r="M26" s="17">
        <f>E26+H26+K26</f>
        <v>8400</v>
      </c>
      <c r="N26" s="13" t="s">
        <v>40</v>
      </c>
      <c r="O26" s="13" t="s">
        <v>42</v>
      </c>
    </row>
    <row r="27" spans="1:15" ht="105.75" customHeight="1">
      <c r="A27" s="36" t="s">
        <v>69</v>
      </c>
      <c r="B27" s="22" t="s">
        <v>70</v>
      </c>
      <c r="C27" s="13">
        <v>1</v>
      </c>
      <c r="D27" s="16">
        <v>1</v>
      </c>
      <c r="E27" s="17">
        <v>80000</v>
      </c>
      <c r="F27" s="12"/>
      <c r="G27" s="12"/>
      <c r="H27" s="18"/>
      <c r="I27" s="12"/>
      <c r="J27" s="12"/>
      <c r="K27" s="18"/>
      <c r="L27" s="13">
        <f t="shared" si="1"/>
        <v>1</v>
      </c>
      <c r="M27" s="17">
        <f t="shared" si="2"/>
        <v>80000</v>
      </c>
      <c r="N27" s="13" t="s">
        <v>40</v>
      </c>
      <c r="O27" s="13" t="s">
        <v>41</v>
      </c>
    </row>
    <row r="28" spans="1:15" ht="69" customHeight="1">
      <c r="A28" s="31" t="s">
        <v>66</v>
      </c>
      <c r="B28" s="25" t="s">
        <v>51</v>
      </c>
      <c r="C28" s="13">
        <v>2</v>
      </c>
      <c r="D28" s="16">
        <v>1</v>
      </c>
      <c r="E28" s="17">
        <v>650000</v>
      </c>
      <c r="F28" s="12"/>
      <c r="G28" s="12"/>
      <c r="H28" s="18"/>
      <c r="I28" s="12"/>
      <c r="J28" s="12"/>
      <c r="K28" s="18"/>
      <c r="L28" s="13">
        <f t="shared" si="1"/>
        <v>2</v>
      </c>
      <c r="M28" s="17">
        <f t="shared" si="2"/>
        <v>650000</v>
      </c>
      <c r="N28" s="13" t="s">
        <v>40</v>
      </c>
      <c r="O28" s="13" t="s">
        <v>41</v>
      </c>
    </row>
    <row r="29" spans="1:15" ht="16.5">
      <c r="A29" s="63" t="s">
        <v>25</v>
      </c>
      <c r="B29" s="64"/>
      <c r="C29" s="14"/>
      <c r="D29" s="14"/>
      <c r="E29" s="17">
        <f>SUM(E24:E28)</f>
        <v>778400</v>
      </c>
      <c r="F29" s="14"/>
      <c r="G29" s="14"/>
      <c r="H29" s="17">
        <f>SUM(H24:H28)</f>
        <v>0</v>
      </c>
      <c r="I29" s="14"/>
      <c r="J29" s="14"/>
      <c r="K29" s="17">
        <f>SUM(K24:K28)</f>
        <v>15000</v>
      </c>
      <c r="L29" s="14"/>
      <c r="M29" s="17">
        <f>SUM(M24:M28)</f>
        <v>793400</v>
      </c>
      <c r="N29" s="14"/>
      <c r="O29" s="14"/>
    </row>
    <row r="30" spans="1:15" s="8" customFormat="1" ht="24" customHeight="1">
      <c r="A30" s="70" t="s">
        <v>26</v>
      </c>
      <c r="B30" s="71"/>
      <c r="C30" s="6"/>
      <c r="D30" s="6"/>
      <c r="E30" s="7">
        <f>E17+E22+E29</f>
        <v>1425200</v>
      </c>
      <c r="F30" s="6"/>
      <c r="G30" s="6"/>
      <c r="H30" s="7">
        <f>H17+H22+H29</f>
        <v>172000</v>
      </c>
      <c r="I30" s="6"/>
      <c r="J30" s="6"/>
      <c r="K30" s="7">
        <f>K17+K22+K29</f>
        <v>25000</v>
      </c>
      <c r="L30" s="6"/>
      <c r="M30" s="7">
        <f>M17+M22+M29</f>
        <v>1622200</v>
      </c>
      <c r="N30" s="6"/>
      <c r="O30" s="6"/>
    </row>
    <row r="31" spans="1:15" s="1" customFormat="1" ht="28.5" customHeight="1">
      <c r="A31" s="65" t="s">
        <v>33</v>
      </c>
      <c r="B31" s="12" t="s">
        <v>0</v>
      </c>
      <c r="C31" s="62" t="s">
        <v>5</v>
      </c>
      <c r="D31" s="62"/>
      <c r="E31" s="62"/>
      <c r="F31" s="62" t="s">
        <v>6</v>
      </c>
      <c r="G31" s="62"/>
      <c r="H31" s="62"/>
      <c r="I31" s="62" t="s">
        <v>7</v>
      </c>
      <c r="J31" s="62"/>
      <c r="K31" s="62"/>
      <c r="L31" s="62" t="s">
        <v>8</v>
      </c>
      <c r="M31" s="62"/>
      <c r="N31" s="62" t="s">
        <v>11</v>
      </c>
      <c r="O31" s="62" t="s">
        <v>12</v>
      </c>
    </row>
    <row r="32" spans="1:15" s="1" customFormat="1" ht="46.5" customHeight="1">
      <c r="A32" s="65"/>
      <c r="B32" s="13" t="s">
        <v>1</v>
      </c>
      <c r="C32" s="13" t="s">
        <v>2</v>
      </c>
      <c r="D32" s="13" t="s">
        <v>3</v>
      </c>
      <c r="E32" s="13" t="s">
        <v>4</v>
      </c>
      <c r="F32" s="13" t="s">
        <v>2</v>
      </c>
      <c r="G32" s="13" t="s">
        <v>3</v>
      </c>
      <c r="H32" s="13" t="s">
        <v>4</v>
      </c>
      <c r="I32" s="13" t="s">
        <v>2</v>
      </c>
      <c r="J32" s="13" t="s">
        <v>3</v>
      </c>
      <c r="K32" s="13" t="s">
        <v>4</v>
      </c>
      <c r="L32" s="13" t="s">
        <v>9</v>
      </c>
      <c r="M32" s="13" t="s">
        <v>10</v>
      </c>
      <c r="N32" s="62"/>
      <c r="O32" s="62"/>
    </row>
    <row r="33" spans="1:15" ht="16.5">
      <c r="A33" s="66" t="s">
        <v>44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13" t="s">
        <v>13</v>
      </c>
      <c r="O33" s="14"/>
    </row>
    <row r="34" spans="1:15" ht="34.5" customHeight="1">
      <c r="A34" s="67" t="s">
        <v>67</v>
      </c>
      <c r="B34" s="22" t="s">
        <v>34</v>
      </c>
      <c r="C34" s="55"/>
      <c r="D34" s="23"/>
      <c r="E34" s="18"/>
      <c r="F34" s="54">
        <v>10</v>
      </c>
      <c r="G34" s="16">
        <v>1</v>
      </c>
      <c r="H34" s="17">
        <v>200000</v>
      </c>
      <c r="I34" s="12"/>
      <c r="J34" s="12"/>
      <c r="K34" s="18"/>
      <c r="L34" s="13">
        <f>C34+F34+I34</f>
        <v>10</v>
      </c>
      <c r="M34" s="17">
        <f>E34+H34+K34</f>
        <v>200000</v>
      </c>
      <c r="N34" s="13" t="s">
        <v>40</v>
      </c>
      <c r="O34" s="13" t="s">
        <v>48</v>
      </c>
    </row>
    <row r="35" spans="1:15" ht="48.75" customHeight="1">
      <c r="A35" s="68"/>
      <c r="B35" s="22" t="s">
        <v>35</v>
      </c>
      <c r="C35" s="55"/>
      <c r="D35" s="23"/>
      <c r="E35" s="18"/>
      <c r="F35" s="54">
        <v>6</v>
      </c>
      <c r="G35" s="16">
        <v>1</v>
      </c>
      <c r="H35" s="17">
        <v>36000</v>
      </c>
      <c r="I35" s="12"/>
      <c r="J35" s="12"/>
      <c r="K35" s="18"/>
      <c r="L35" s="13">
        <f t="shared" ref="L35:L39" si="3">C35+F35+I35</f>
        <v>6</v>
      </c>
      <c r="M35" s="17">
        <f t="shared" ref="M35:M39" si="4">E35+H35+K35</f>
        <v>36000</v>
      </c>
      <c r="N35" s="13" t="s">
        <v>40</v>
      </c>
      <c r="O35" s="13" t="s">
        <v>48</v>
      </c>
    </row>
    <row r="36" spans="1:15" ht="33">
      <c r="A36" s="68"/>
      <c r="B36" s="22" t="s">
        <v>36</v>
      </c>
      <c r="C36" s="55"/>
      <c r="D36" s="23"/>
      <c r="E36" s="18"/>
      <c r="F36" s="54">
        <v>2</v>
      </c>
      <c r="G36" s="16">
        <v>1</v>
      </c>
      <c r="H36" s="17">
        <v>14000</v>
      </c>
      <c r="I36" s="12"/>
      <c r="J36" s="12"/>
      <c r="K36" s="18"/>
      <c r="L36" s="13">
        <f t="shared" si="3"/>
        <v>2</v>
      </c>
      <c r="M36" s="17">
        <f t="shared" si="4"/>
        <v>14000</v>
      </c>
      <c r="N36" s="13" t="s">
        <v>40</v>
      </c>
      <c r="O36" s="13" t="s">
        <v>48</v>
      </c>
    </row>
    <row r="37" spans="1:15" ht="70.5" customHeight="1">
      <c r="A37" s="69"/>
      <c r="B37" s="22" t="s">
        <v>37</v>
      </c>
      <c r="C37" s="55"/>
      <c r="D37" s="23"/>
      <c r="E37" s="18"/>
      <c r="F37" s="54">
        <v>5</v>
      </c>
      <c r="G37" s="16">
        <v>1</v>
      </c>
      <c r="H37" s="17">
        <v>50000</v>
      </c>
      <c r="I37" s="12"/>
      <c r="J37" s="12"/>
      <c r="K37" s="18"/>
      <c r="L37" s="13">
        <f t="shared" si="3"/>
        <v>5</v>
      </c>
      <c r="M37" s="17">
        <f t="shared" si="4"/>
        <v>50000</v>
      </c>
      <c r="N37" s="13" t="s">
        <v>40</v>
      </c>
      <c r="O37" s="13" t="s">
        <v>48</v>
      </c>
    </row>
    <row r="38" spans="1:15" ht="55.5" customHeight="1">
      <c r="A38" s="82" t="s">
        <v>68</v>
      </c>
      <c r="B38" s="25" t="s">
        <v>38</v>
      </c>
      <c r="C38" s="13">
        <v>1</v>
      </c>
      <c r="D38" s="16">
        <v>1</v>
      </c>
      <c r="E38" s="17">
        <v>15000</v>
      </c>
      <c r="F38" s="47"/>
      <c r="G38" s="23"/>
      <c r="H38" s="18"/>
      <c r="I38" s="12"/>
      <c r="J38" s="12"/>
      <c r="K38" s="18"/>
      <c r="L38" s="13">
        <f t="shared" si="3"/>
        <v>1</v>
      </c>
      <c r="M38" s="17">
        <f t="shared" si="4"/>
        <v>15000</v>
      </c>
      <c r="N38" s="13" t="s">
        <v>40</v>
      </c>
      <c r="O38" s="13" t="s">
        <v>42</v>
      </c>
    </row>
    <row r="39" spans="1:15" ht="55.5" customHeight="1">
      <c r="A39" s="82"/>
      <c r="B39" s="27" t="s">
        <v>75</v>
      </c>
      <c r="C39" s="13">
        <v>4</v>
      </c>
      <c r="D39" s="16">
        <v>1</v>
      </c>
      <c r="E39" s="17">
        <v>600</v>
      </c>
      <c r="F39" s="47"/>
      <c r="G39" s="23"/>
      <c r="H39" s="18"/>
      <c r="I39" s="47"/>
      <c r="J39" s="23"/>
      <c r="K39" s="18"/>
      <c r="L39" s="13">
        <f t="shared" si="3"/>
        <v>4</v>
      </c>
      <c r="M39" s="17">
        <f t="shared" si="4"/>
        <v>600</v>
      </c>
      <c r="N39" s="13" t="s">
        <v>40</v>
      </c>
      <c r="O39" s="13" t="s">
        <v>42</v>
      </c>
    </row>
    <row r="40" spans="1:15" ht="16.5">
      <c r="A40" s="63" t="s">
        <v>14</v>
      </c>
      <c r="B40" s="64"/>
      <c r="C40" s="14"/>
      <c r="D40" s="14"/>
      <c r="E40" s="17">
        <f>SUM(E34:E39)</f>
        <v>15600</v>
      </c>
      <c r="F40" s="14"/>
      <c r="G40" s="14"/>
      <c r="H40" s="24">
        <f>SUM(H34:H39)</f>
        <v>300000</v>
      </c>
      <c r="I40" s="14"/>
      <c r="J40" s="14"/>
      <c r="K40" s="24">
        <f>SUM(K34:K39)</f>
        <v>0</v>
      </c>
      <c r="L40" s="14"/>
      <c r="M40" s="24">
        <f>E40+H40+K40</f>
        <v>315600</v>
      </c>
      <c r="N40" s="14"/>
      <c r="O40" s="14"/>
    </row>
    <row r="41" spans="1:15" ht="16.5">
      <c r="A41" s="66" t="s">
        <v>45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13" t="s">
        <v>13</v>
      </c>
      <c r="O41" s="28"/>
    </row>
    <row r="42" spans="1:15" ht="80.25" customHeight="1">
      <c r="A42" s="49" t="s">
        <v>76</v>
      </c>
      <c r="B42" s="22" t="s">
        <v>73</v>
      </c>
      <c r="C42" s="55"/>
      <c r="D42" s="23"/>
      <c r="E42" s="18"/>
      <c r="F42" s="19">
        <v>10</v>
      </c>
      <c r="G42" s="20">
        <v>1</v>
      </c>
      <c r="H42" s="21">
        <v>300000</v>
      </c>
      <c r="I42" s="53"/>
      <c r="J42" s="53"/>
      <c r="K42" s="53"/>
      <c r="L42" s="19">
        <f>F42</f>
        <v>10</v>
      </c>
      <c r="M42" s="21">
        <f>H42</f>
        <v>300000</v>
      </c>
      <c r="N42" s="48" t="s">
        <v>40</v>
      </c>
      <c r="O42" s="48" t="s">
        <v>48</v>
      </c>
    </row>
    <row r="43" spans="1:15" ht="84.75" customHeight="1">
      <c r="A43" s="67" t="s">
        <v>77</v>
      </c>
      <c r="B43" s="22" t="s">
        <v>73</v>
      </c>
      <c r="C43" s="13">
        <v>20</v>
      </c>
      <c r="D43" s="16">
        <v>0.95</v>
      </c>
      <c r="E43" s="17">
        <v>1370000</v>
      </c>
      <c r="F43" s="58">
        <v>1</v>
      </c>
      <c r="G43" s="59">
        <v>1</v>
      </c>
      <c r="H43" s="60">
        <v>151130</v>
      </c>
      <c r="I43" s="12"/>
      <c r="J43" s="12"/>
      <c r="K43" s="18"/>
      <c r="L43" s="13">
        <f t="shared" ref="L43:L44" si="5">C43+F43+I43</f>
        <v>21</v>
      </c>
      <c r="M43" s="17">
        <f t="shared" ref="M43:M44" si="6">E43+H43+K43</f>
        <v>1521130</v>
      </c>
      <c r="N43" s="13" t="s">
        <v>40</v>
      </c>
      <c r="O43" s="13" t="s">
        <v>41</v>
      </c>
    </row>
    <row r="44" spans="1:15" ht="51.75" customHeight="1">
      <c r="A44" s="69"/>
      <c r="B44" s="22" t="s">
        <v>52</v>
      </c>
      <c r="C44" s="13">
        <v>1</v>
      </c>
      <c r="D44" s="16">
        <v>1</v>
      </c>
      <c r="E44" s="17">
        <v>500000</v>
      </c>
      <c r="F44" s="12"/>
      <c r="G44" s="12"/>
      <c r="H44" s="18"/>
      <c r="I44" s="12"/>
      <c r="J44" s="12"/>
      <c r="K44" s="18"/>
      <c r="L44" s="13">
        <f t="shared" si="5"/>
        <v>1</v>
      </c>
      <c r="M44" s="17">
        <f t="shared" si="6"/>
        <v>500000</v>
      </c>
      <c r="N44" s="13" t="s">
        <v>40</v>
      </c>
      <c r="O44" s="13" t="s">
        <v>41</v>
      </c>
    </row>
    <row r="45" spans="1:15" ht="16.5">
      <c r="A45" s="63" t="s">
        <v>46</v>
      </c>
      <c r="B45" s="64"/>
      <c r="C45" s="12"/>
      <c r="D45" s="12"/>
      <c r="E45" s="17">
        <f>SUM(E42:E44)</f>
        <v>1870000</v>
      </c>
      <c r="F45" s="12"/>
      <c r="G45" s="12"/>
      <c r="H45" s="17">
        <f>SUM(H42:H44)</f>
        <v>451130</v>
      </c>
      <c r="I45" s="12"/>
      <c r="J45" s="12"/>
      <c r="K45" s="17">
        <f>SUM(K42:K44)</f>
        <v>0</v>
      </c>
      <c r="L45" s="51"/>
      <c r="M45" s="17">
        <f>E45+H45+K45</f>
        <v>2321130</v>
      </c>
      <c r="N45" s="12"/>
      <c r="O45" s="12"/>
    </row>
    <row r="46" spans="1:15" s="8" customFormat="1" ht="25.5" customHeight="1">
      <c r="A46" s="80" t="s">
        <v>27</v>
      </c>
      <c r="B46" s="81"/>
      <c r="C46" s="56"/>
      <c r="D46" s="56"/>
      <c r="E46" s="32">
        <f>E40+E45</f>
        <v>1885600</v>
      </c>
      <c r="F46" s="56"/>
      <c r="G46" s="56"/>
      <c r="H46" s="32">
        <f>H40+H45</f>
        <v>751130</v>
      </c>
      <c r="I46" s="56"/>
      <c r="J46" s="56"/>
      <c r="K46" s="32">
        <f>K40+K45</f>
        <v>0</v>
      </c>
      <c r="L46" s="56"/>
      <c r="M46" s="32">
        <f>E46+H46+K46</f>
        <v>2636730</v>
      </c>
      <c r="N46" s="56"/>
      <c r="O46" s="56"/>
    </row>
    <row r="47" spans="1:15" s="10" customFormat="1" ht="28.5" customHeight="1">
      <c r="A47" s="79" t="s">
        <v>16</v>
      </c>
      <c r="B47" s="79"/>
      <c r="C47" s="52"/>
      <c r="D47" s="52"/>
      <c r="E47" s="50">
        <f>E11+E30+E46</f>
        <v>5315900</v>
      </c>
      <c r="F47" s="52"/>
      <c r="G47" s="52"/>
      <c r="H47" s="50">
        <f>H11+H30+H46</f>
        <v>3072000</v>
      </c>
      <c r="I47" s="52"/>
      <c r="J47" s="52"/>
      <c r="K47" s="50">
        <f>K11+K30+K46</f>
        <v>25000</v>
      </c>
      <c r="L47" s="52"/>
      <c r="M47" s="50">
        <f>E47+H47+K47</f>
        <v>8412900</v>
      </c>
      <c r="N47" s="52"/>
      <c r="O47" s="52"/>
    </row>
    <row r="48" spans="1:15" s="10" customFormat="1" ht="28.5" customHeight="1">
      <c r="A48" s="72" t="s">
        <v>71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4"/>
      <c r="N48" s="75" t="s">
        <v>72</v>
      </c>
      <c r="O48" s="76"/>
    </row>
    <row r="49" spans="1:16" s="10" customFormat="1" ht="28.5" customHeight="1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4"/>
      <c r="M49" s="61">
        <v>4148870</v>
      </c>
      <c r="N49" s="77">
        <v>0.51219999999999999</v>
      </c>
      <c r="O49" s="78"/>
    </row>
    <row r="50" spans="1:16" ht="30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40" t="s">
        <v>53</v>
      </c>
      <c r="M50" s="41">
        <v>8100000</v>
      </c>
      <c r="N50" s="29"/>
      <c r="O50" s="29"/>
      <c r="P50" s="5"/>
    </row>
    <row r="51" spans="1:16" ht="30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33" t="s">
        <v>49</v>
      </c>
      <c r="M51" s="34">
        <v>162000</v>
      </c>
      <c r="N51" s="29"/>
      <c r="O51" s="29"/>
      <c r="P51" s="5"/>
    </row>
    <row r="52" spans="1:16" ht="22.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33" t="s">
        <v>42</v>
      </c>
      <c r="M52" s="34">
        <f>M9+M21+M24+M25+M26+M38+M39</f>
        <v>150900</v>
      </c>
      <c r="N52" s="29"/>
      <c r="O52" s="29"/>
      <c r="P52" s="5"/>
    </row>
    <row r="53" spans="1:1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/>
    </row>
    <row r="54" spans="1:1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</row>
    <row r="55" spans="1:1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/>
    </row>
    <row r="56" spans="1:1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</row>
    <row r="57" spans="1:1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</row>
    <row r="58" spans="1:1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5"/>
    </row>
    <row r="59" spans="1:1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"/>
    </row>
    <row r="60" spans="1:1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</sheetData>
  <mergeCells count="46">
    <mergeCell ref="A48:M48"/>
    <mergeCell ref="N48:O48"/>
    <mergeCell ref="A49:L49"/>
    <mergeCell ref="N49:O49"/>
    <mergeCell ref="A30:B30"/>
    <mergeCell ref="A47:B47"/>
    <mergeCell ref="A45:B45"/>
    <mergeCell ref="A46:B46"/>
    <mergeCell ref="A43:A44"/>
    <mergeCell ref="A41:M41"/>
    <mergeCell ref="A33:M33"/>
    <mergeCell ref="A40:B40"/>
    <mergeCell ref="A34:A37"/>
    <mergeCell ref="A38:A39"/>
    <mergeCell ref="O31:O32"/>
    <mergeCell ref="N31:N32"/>
    <mergeCell ref="N3:N4"/>
    <mergeCell ref="A29:B29"/>
    <mergeCell ref="A24:A26"/>
    <mergeCell ref="A19:A20"/>
    <mergeCell ref="A14:M14"/>
    <mergeCell ref="A11:B11"/>
    <mergeCell ref="A18:M18"/>
    <mergeCell ref="A22:B22"/>
    <mergeCell ref="A23:M23"/>
    <mergeCell ref="A31:A32"/>
    <mergeCell ref="C31:E31"/>
    <mergeCell ref="F31:H31"/>
    <mergeCell ref="I31:K31"/>
    <mergeCell ref="L31:M31"/>
    <mergeCell ref="O3:O4"/>
    <mergeCell ref="A17:B17"/>
    <mergeCell ref="A12:A13"/>
    <mergeCell ref="C12:E12"/>
    <mergeCell ref="F12:H12"/>
    <mergeCell ref="I12:K12"/>
    <mergeCell ref="L12:M12"/>
    <mergeCell ref="A3:A4"/>
    <mergeCell ref="A5:M5"/>
    <mergeCell ref="A10:B10"/>
    <mergeCell ref="C3:E3"/>
    <mergeCell ref="F3:H3"/>
    <mergeCell ref="N12:N13"/>
    <mergeCell ref="O12:O13"/>
    <mergeCell ref="I3:K3"/>
    <mergeCell ref="L3:M3"/>
  </mergeCells>
  <pageMargins left="0.39370078740157483" right="0.39370078740157483" top="0.39370078740157483" bottom="0.39370078740157483" header="0.31496062992125984" footer="0.31496062992125984"/>
  <pageSetup paperSize="9" scale="45" orientation="landscape" r:id="rId1"/>
  <headerFooter differentFirst="1">
    <oddFooter>&amp;C80</oddFooter>
    <firstFooter>&amp;C79</first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Renia</cp:lastModifiedBy>
  <cp:lastPrinted>2017-11-15T12:09:50Z</cp:lastPrinted>
  <dcterms:created xsi:type="dcterms:W3CDTF">2015-11-13T12:14:29Z</dcterms:created>
  <dcterms:modified xsi:type="dcterms:W3CDTF">2017-11-15T12:11:07Z</dcterms:modified>
</cp:coreProperties>
</file>